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bf07c944d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riz proyectos" sheetId="1" r:id="Rd380eb4760f9452c"/>
    <x:sheet xmlns:r="http://schemas.openxmlformats.org/officeDocument/2006/relationships" name="Hallazgos" sheetId="2" r:id="Rc0d577e2a4cb4d19"/>
    <x:sheet xmlns:r="http://schemas.openxmlformats.org/officeDocument/2006/relationships" name="Cálculos contraste" sheetId="3" r:id="R941a86a526354be5"/>
    <x:sheet xmlns:r="http://schemas.openxmlformats.org/officeDocument/2006/relationships" name="Fuentes" sheetId="4" r:id="R8a880ad7ed5a4d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FCE5CD"/>
        </x:patternFill>
      </x:fill>
    </x:dxf>
    <x:dxf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FCE5CD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67551f414443d" /><Relationship Type="http://schemas.openxmlformats.org/officeDocument/2006/relationships/theme" Target="/xl/theme/theme1.xml" Id="R3a502bf42ca04c25" /><Relationship Type="http://schemas.openxmlformats.org/officeDocument/2006/relationships/sharedStrings" Target="/xl/sharedStrings.xml" Id="R6e9b15536c2640f2" /><Relationship Type="http://schemas.openxmlformats.org/officeDocument/2006/relationships/worksheet" Target="/xl/worksheets/sheet1.xml" Id="Rd380eb4760f9452c" /><Relationship Type="http://schemas.openxmlformats.org/officeDocument/2006/relationships/worksheet" Target="/xl/worksheets/sheet2.xml" Id="Rc0d577e2a4cb4d19" /><Relationship Type="http://schemas.openxmlformats.org/officeDocument/2006/relationships/worksheet" Target="/xl/worksheets/sheet3.xml" Id="R941a86a526354be5" /><Relationship Type="http://schemas.openxmlformats.org/officeDocument/2006/relationships/worksheet" Target="/xl/worksheets/sheet4.xml" Id="R8a880ad7ed5a4d3f" /></Relationships>
</file>

<file path=xl/tables/table1.xml><?xml version="1.0" encoding="utf-8"?>
<x:table xmlns:x="http://schemas.openxmlformats.org/spreadsheetml/2006/main" id="1" name="MatrizBESS" displayName="MatrizBESS" ref="A1:R10" headerRowCount="1" totalsRowCount="0" totalsRowShown="0">
  <x:tableColumns count="18">
    <x:tableColumn id="1" name="Expediente"/>
    <x:tableColumn id="2" name="Proyecto"/>
    <x:tableColumn id="3" name="Promotor"/>
    <x:tableColumn id="4" name="Agrupación"/>
    <x:tableColumn id="5" name="Potencia acceso (MW)"/>
    <x:tableColumn id="6" name="PCS instalado (MW)"/>
    <x:tableColumn id="7" name="Capacidad (MWh)"/>
    <x:tableColumn id="8" name="Tecnología"/>
    <x:tableColumn id="9" name="Contenedores"/>
    <x:tableColumn id="10" name="Importación autorizada (kW)"/>
    <x:tableColumn id="11" name="Tiempo carga teórico a 18 kW (días)"/>
    <x:tableColumn id="12" name="Parcela / RC"/>
    <x:tableColumn id="13" name="BOC 02-10-2026"/>
    <x:tableColumn id="14" name="Anuncio BOC"/>
    <x:tableColumn id="15" name="Superficie BOC (m²)"/>
    <x:tableColumn id="16" name="Infraestructura común"/>
    <x:tableColumn id="17" name="Hallazgos críticos / altos"/>
    <x:tableColumn id="18" name="Nive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allazgosTable" displayName="HallazgosTable" ref="A1:H23" headerRowCount="1" totalsRowCount="0" totalsRowShown="0">
  <x:tableColumns count="8">
    <x:tableColumn id="1" name="ID"/>
    <x:tableColumn id="2" name="Tema"/>
    <x:tableColumn id="3" name="Ámbito"/>
    <x:tableColumn id="4" name="Hecho / inconsistencia acreditada"/>
    <x:tableColumn id="5" name="Calificación"/>
    <x:tableColumn id="6" name="Consecuencia técnica-jurídica"/>
    <x:tableColumn id="7" name="Acción recomendada"/>
    <x:tableColumn id="8" name="Referencia documen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07339208d34445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a8c420a55734c86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3" hidden="0" customWidth="1"/>
    <x:col min="3" max="3" width="25" hidden="0" customWidth="1"/>
    <x:col min="4" max="4" width="10" hidden="0" customWidth="1"/>
    <x:col min="5" max="5" width="15" hidden="0" customWidth="1"/>
    <x:col min="6" max="6" width="15" hidden="0" customWidth="1"/>
    <x:col min="7" max="7" width="15" hidden="0" customWidth="1"/>
    <x:col min="8" max="8" width="23" hidden="0" customWidth="1"/>
    <x:col min="9" max="9" width="12" hidden="0" customWidth="1"/>
    <x:col min="10" max="10" width="18" hidden="0" customWidth="1"/>
    <x:col min="11" max="11" width="20" hidden="0" customWidth="1"/>
    <x:col min="12" max="12" width="31" hidden="0" customWidth="1"/>
    <x:col min="13" max="13" width="16" hidden="0" customWidth="1"/>
    <x:col min="14" max="14" width="12" hidden="0" customWidth="1"/>
    <x:col min="15" max="15" width="18" hidden="0" customWidth="1"/>
    <x:col min="16" max="16" width="34" hidden="0" customWidth="1"/>
    <x:col min="17" max="17" width="52" hidden="0" customWidth="1"/>
    <x:col min="18" max="18" width="16" hidden="0" customWidth="1"/>
    <x:col min="20" max="20" width="30" hidden="0" customWidth="1"/>
    <x:col min="21" max="21" width="18" hidden="0" customWidth="1"/>
  </x:cols>
  <x:sheetData>
    <x:row r="1">
      <x:c r="A1" s="8" t="str">
        <x:v>Expediente</x:v>
      </x:c>
      <x:c r="B1" s="8" t="str">
        <x:v>Proyecto</x:v>
      </x:c>
      <x:c r="C1" s="8" t="str">
        <x:v>Promotor</x:v>
      </x:c>
      <x:c r="D1" s="8" t="str">
        <x:v>Agrupación</x:v>
      </x:c>
      <x:c r="E1" s="8" t="str">
        <x:v>Potencia acceso (MW)</x:v>
      </x:c>
      <x:c r="F1" s="8" t="str">
        <x:v>PCS instalado (MW)</x:v>
      </x:c>
      <x:c r="G1" s="8" t="str">
        <x:v>Capacidad (MWh)</x:v>
      </x:c>
      <x:c r="H1" s="8" t="str">
        <x:v>Tecnología</x:v>
      </x:c>
      <x:c r="I1" s="8" t="str">
        <x:v>Contenedores</x:v>
      </x:c>
      <x:c r="J1" s="8" t="str">
        <x:v>Importación autorizada (kW)</x:v>
      </x:c>
      <x:c r="K1" s="8" t="str">
        <x:v>Tiempo carga teórico a 18 kW (días)</x:v>
      </x:c>
      <x:c r="L1" s="8" t="str">
        <x:v>Parcela / RC</x:v>
      </x:c>
      <x:c r="M1" s="8" t="str">
        <x:v>BOC 02-10-2026</x:v>
      </x:c>
      <x:c r="N1" s="8" t="str">
        <x:v>Anuncio BOC</x:v>
      </x:c>
      <x:c r="O1" s="8" t="str">
        <x:v>Superficie BOC (m²)</x:v>
      </x:c>
      <x:c r="P1" s="8" t="str">
        <x:v>Infraestructura común</x:v>
      </x:c>
      <x:c r="Q1" s="8" t="str">
        <x:v>Hallazgos críticos / altos</x:v>
      </x:c>
      <x:c r="R1" s="8" t="str">
        <x:v>Nivel</x:v>
      </x:c>
      <x:c r="T1" s="22" t="str">
        <x:v>Resumen del conjunto</x:v>
      </x:c>
    </x:row>
    <x:row r="2">
      <x:c r="A2" s="18" t="str">
        <x:v>SE24/024</x:v>
      </x:c>
      <x:c r="B2" s="18" t="str">
        <x:v>BESS Capella V 337</x:v>
      </x:c>
      <x:c r="C2" s="18" t="str">
        <x:v>Capella Batteries V, S.L.</x:v>
      </x:c>
      <x:c r="D2" s="18" t="str">
        <x:v>G1</x:v>
      </x:c>
      <x:c r="E2" s="18" t="n">
        <x:v>9.2</x:v>
      </x:c>
      <x:c r="F2" s="18" t="n">
        <x:v>10.8</x:v>
      </x:c>
      <x:c r="G2" s="18" t="n">
        <x:v>41.4</x:v>
      </x:c>
      <x:c r="H2" s="18" t="str">
        <x:v>Sungrow PowerTitan 3.0</x:v>
      </x:c>
      <x:c r="I2" s="18" t="n">
        <x:v>6</x:v>
      </x:c>
      <x:c r="J2" s="18" t="n">
        <x:v>18</x:v>
      </x:c>
      <x:c r="K2" s="19" t="n">
        <x:f>G2/(J2/1000)/24</x:f>
        <x:v>95.83333333333333</x:v>
      </x:c>
      <x:c r="L2" s="18" t="str">
        <x:v>P11-P39 / 5509136CS4450N0001LW</x:v>
      </x:c>
      <x:c r="M2" s="18" t="str">
        <x:v>Sí</x:v>
      </x:c>
      <x:c r="N2" s="18" t="str">
        <x:v>3408</x:v>
      </x:c>
      <x:c r="O2" s="18" t="n">
        <x:v>155.56</x:v>
      </x:c>
      <x:c r="P2" s="18" t="str">
        <x:v>CSM, evacuación, accesos, viario, drenaje, alumbrado</x:v>
      </x:c>
      <x:c r="Q2" s="18" t="str">
        <x:v>Demanda 18 kW; error BT 690 V; cable MT individual; cable común G1; Scc genérico; RSCIEI 2004; superficies incoherentes</x:v>
      </x:c>
      <x:c r="R2" s="18" t="str">
        <x:v>CRÍTICO</x:v>
      </x:c>
      <x:c r="T2" s="25" t="str">
        <x:v>Indicador</x:v>
      </x:c>
      <x:c r="U2" s="25" t="str">
        <x:v>Valor</x:v>
      </x:c>
    </x:row>
    <x:row r="3">
      <x:c r="A3" s="18" t="str">
        <x:v>SE24/025</x:v>
      </x:c>
      <x:c r="B3" s="18" t="str">
        <x:v>BESS Capella VI 338</x:v>
      </x:c>
      <x:c r="C3" s="18" t="str">
        <x:v>Capella Batteries VI, S.L.</x:v>
      </x:c>
      <x:c r="D3" s="18" t="str">
        <x:v>G1</x:v>
      </x:c>
      <x:c r="E3" s="18" t="n">
        <x:v>4.6</x:v>
      </x:c>
      <x:c r="F3" s="18" t="n">
        <x:v>5.4</x:v>
      </x:c>
      <x:c r="G3" s="18" t="n">
        <x:v>20.7</x:v>
      </x:c>
      <x:c r="H3" s="18" t="str">
        <x:v>Sungrow PowerTitan 3.0</x:v>
      </x:c>
      <x:c r="I3" s="18" t="n">
        <x:v>3</x:v>
      </x:c>
      <x:c r="J3" s="18" t="n">
        <x:v>18</x:v>
      </x:c>
      <x:c r="K3" s="19" t="n">
        <x:f>G3/(J3/1000)/24</x:f>
        <x:v>47.916666666666664</x:v>
      </x:c>
      <x:c r="L3" s="18" t="str">
        <x:v>P11-P39 / 5509136CS4450N0001LW</x:v>
      </x:c>
      <x:c r="M3" s="18" t="str">
        <x:v>Sí</x:v>
      </x:c>
      <x:c r="N3" s="18" t="str">
        <x:v>3409</x:v>
      </x:c>
      <x:c r="O3" s="18" t="n">
        <x:v>63.92</x:v>
      </x:c>
      <x:c r="P3" s="18" t="str">
        <x:v>CSM, evacuación, accesos, viario, drenaje, alumbrado</x:v>
      </x:c>
      <x:c r="Q3" s="18" t="str">
        <x:v>Demanda 18 kW; error BT 690 V; integración con G1; Scc genérico; RSCIEI 2004; superficie BOC vs proyecto</x:v>
      </x:c>
      <x:c r="R3" s="18" t="str">
        <x:v>CRÍTICO</x:v>
      </x:c>
      <x:c r="T3" s="14" t="str">
        <x:v>Nº expedientes</x:v>
      </x:c>
      <x:c r="U3" s="14" t="n">
        <x:v>9</x:v>
      </x:c>
    </x:row>
    <x:row r="4">
      <x:c r="A4" s="18" t="str">
        <x:v>SE24/026</x:v>
      </x:c>
      <x:c r="B4" s="18" t="str">
        <x:v>BESS Capella VII 339</x:v>
      </x:c>
      <x:c r="C4" s="18" t="str">
        <x:v>Capella Batteries VII, S.L.</x:v>
      </x:c>
      <x:c r="D4" s="18" t="str">
        <x:v>G2</x:v>
      </x:c>
      <x:c r="E4" s="18" t="n">
        <x:v>4.6</x:v>
      </x:c>
      <x:c r="F4" s="18" t="n">
        <x:v>5.4</x:v>
      </x:c>
      <x:c r="G4" s="18" t="n">
        <x:v>20.7</x:v>
      </x:c>
      <x:c r="H4" s="18" t="str">
        <x:v>Sungrow PowerTitan 3.0</x:v>
      </x:c>
      <x:c r="I4" s="18" t="n">
        <x:v>3</x:v>
      </x:c>
      <x:c r="J4" s="18" t="n">
        <x:v>18</x:v>
      </x:c>
      <x:c r="K4" s="19" t="n">
        <x:f>G4/(J4/1000)/24</x:f>
        <x:v>47.916666666666664</x:v>
      </x:c>
      <x:c r="L4" s="18" t="str">
        <x:v>P11-P39 / 5509136CS4450N0001LW</x:v>
      </x:c>
      <x:c r="M4" s="18" t="str">
        <x:v>Sí</x:v>
      </x:c>
      <x:c r="N4" s="18" t="str">
        <x:v>3410</x:v>
      </x:c>
      <x:c r="O4" s="18" t="n">
        <x:v>63.92</x:v>
      </x:c>
      <x:c r="P4" s="18" t="str">
        <x:v>CSM, evacuación, accesos, viario, drenaje, alumbrado</x:v>
      </x:c>
      <x:c r="Q4" s="18" t="str">
        <x:v>Demanda 18 kW; error BT 690 V; cable común G2; Scc genérico; RSCIEI 2004; superficie BOC vs proyecto</x:v>
      </x:c>
      <x:c r="R4" s="18" t="str">
        <x:v>CRÍTICO</x:v>
      </x:c>
      <x:c r="T4" s="14" t="str">
        <x:v>Potencia total (MW)</x:v>
      </x:c>
      <x:c r="U4" s="14" t="n">
        <x:v>33</x:v>
      </x:c>
    </x:row>
    <x:row r="5">
      <x:c r="A5" s="18" t="str">
        <x:v>SE24/027</x:v>
      </x:c>
      <x:c r="B5" s="18" t="str">
        <x:v>BESS Capella VIII 340</x:v>
      </x:c>
      <x:c r="C5" s="18" t="str">
        <x:v>Capella Batteries VIII, S.L.</x:v>
      </x:c>
      <x:c r="D5" s="18" t="str">
        <x:v>G2</x:v>
      </x:c>
      <x:c r="E5" s="18" t="n">
        <x:v>4.6</x:v>
      </x:c>
      <x:c r="F5" s="18" t="n">
        <x:v>5.4</x:v>
      </x:c>
      <x:c r="G5" s="18" t="n">
        <x:v>20.7</x:v>
      </x:c>
      <x:c r="H5" s="18" t="str">
        <x:v>Sungrow PowerTitan 3.0</x:v>
      </x:c>
      <x:c r="I5" s="18" t="n">
        <x:v>3</x:v>
      </x:c>
      <x:c r="J5" s="18" t="n">
        <x:v>18</x:v>
      </x:c>
      <x:c r="K5" s="19" t="n">
        <x:f>G5/(J5/1000)/24</x:f>
        <x:v>47.916666666666664</x:v>
      </x:c>
      <x:c r="L5" s="18" t="str">
        <x:v>P11-P39 / 5509136CS4450N0001LW</x:v>
      </x:c>
      <x:c r="M5" s="18" t="str">
        <x:v>Sí</x:v>
      </x:c>
      <x:c r="N5" s="18" t="str">
        <x:v>3411</x:v>
      </x:c>
      <x:c r="O5" s="18" t="n">
        <x:v>1930.74</x:v>
      </x:c>
      <x:c r="P5" s="18" t="str">
        <x:v>CSM, evacuación, accesos, viario, drenaje, alumbrado</x:v>
      </x:c>
      <x:c r="Q5" s="18" t="str">
        <x:v>Demanda 18 kW; error BT 690 V; cable común G2; Scc genérico; RSCIEI 2004; incendio PowerTitan 2.0 aplicado por extensión</x:v>
      </x:c>
      <x:c r="R5" s="18" t="str">
        <x:v>CRÍTICO</x:v>
      </x:c>
      <x:c r="T5" s="14" t="str">
        <x:v>Capacidad total (MWh)</x:v>
      </x:c>
      <x:c r="U5" s="14" t="n">
        <x:v>153.65</x:v>
      </x:c>
    </x:row>
    <x:row r="6">
      <x:c r="A6" s="18" t="str">
        <x:v>SE24/028</x:v>
      </x:c>
      <x:c r="B6" s="18" t="str">
        <x:v>BESS Polaris II 342</x:v>
      </x:c>
      <x:c r="C6" s="18" t="str">
        <x:v>Polaris Batteries II, S.L.</x:v>
      </x:c>
      <x:c r="D6" s="18" t="str">
        <x:v>G3</x:v>
      </x:c>
      <x:c r="E6" s="18" t="n">
        <x:v>2</x:v>
      </x:c>
      <x:c r="F6" s="18" t="n">
        <x:v>2.52</x:v>
      </x:c>
      <x:c r="G6" s="18" t="n">
        <x:v>10.03</x:v>
      </x:c>
      <x:c r="H6" s="18" t="str">
        <x:v>Sungrow PowerTitan 2.0</x:v>
      </x:c>
      <x:c r="I6" s="18" t="n">
        <x:v>2</x:v>
      </x:c>
      <x:c r="J6" s="18" t="n">
        <x:v>18</x:v>
      </x:c>
      <x:c r="K6" s="19" t="n">
        <x:f>G6/(J6/1000)/24</x:f>
        <x:v>23.217592592592595</x:v>
      </x:c>
      <x:c r="L6" s="18" t="str">
        <x:v>P11-P39 / 5509136CS4450N0001LW</x:v>
      </x:c>
      <x:c r="M6" s="18" t="str">
        <x:v>Sí</x:v>
      </x:c>
      <x:c r="N6" s="18" t="str">
        <x:v>3412</x:v>
      </x:c>
      <x:c r="O6" s="18" t="n">
        <x:v>1930.74</x:v>
      </x:c>
      <x:c r="P6" s="18" t="str">
        <x:v>CSM, evacuación, accesos, viario, drenaje, alumbrado</x:v>
      </x:c>
      <x:c r="Q6" s="18" t="str">
        <x:v>Demanda 18 kW; error BT 690 V; Scc genérico; RSCIEI 2004; documental/cálculo</x:v>
      </x:c>
      <x:c r="R6" s="18" t="str">
        <x:v>CRÍTICO</x:v>
      </x:c>
      <x:c r="T6" s="14" t="str">
        <x:v>Importación agregada (kW)</x:v>
      </x:c>
      <x:c r="U6" s="15" t="n">
        <x:v>162</x:v>
      </x:c>
    </x:row>
    <x:row r="7">
      <x:c r="A7" s="18" t="str">
        <x:v>SE24/029</x:v>
      </x:c>
      <x:c r="B7" s="18" t="str">
        <x:v>BESS Polaris III 343</x:v>
      </x:c>
      <x:c r="C7" s="18" t="str">
        <x:v>Polaris Batteries III, S.L.</x:v>
      </x:c>
      <x:c r="D7" s="18" t="str">
        <x:v>G3</x:v>
      </x:c>
      <x:c r="E7" s="18" t="n">
        <x:v>2</x:v>
      </x:c>
      <x:c r="F7" s="18" t="n">
        <x:v>2.52</x:v>
      </x:c>
      <x:c r="G7" s="18" t="n">
        <x:v>10.03</x:v>
      </x:c>
      <x:c r="H7" s="18" t="str">
        <x:v>Sungrow PowerTitan 2.0</x:v>
      </x:c>
      <x:c r="I7" s="18" t="n">
        <x:v>2</x:v>
      </x:c>
      <x:c r="J7" s="18" t="n">
        <x:v>18</x:v>
      </x:c>
      <x:c r="K7" s="19" t="n">
        <x:f>G7/(J7/1000)/24</x:f>
        <x:v>23.217592592592595</x:v>
      </x:c>
      <x:c r="L7" s="18" t="str">
        <x:v>P11-P39 / 5509136CS4450N0001LW</x:v>
      </x:c>
      <x:c r="M7" s="18" t="str">
        <x:v>No localizado</x:v>
      </x:c>
      <x:c r="N7" s="18" t="str">
        <x:v>—</x:v>
      </x:c>
      <x:c r="O7" s="18"/>
      <x:c r="P7" s="18" t="str">
        <x:v>CSM, evacuación, accesos, viario, drenaje, alumbrado</x:v>
      </x:c>
      <x:c r="Q7" s="18" t="str">
        <x:v>Demanda 18 kW; error BT 690 V; anuncio en Sede 11-09-2026; no se localiza publicación BOC; comprobar art. 10 D.141/2009</x:v>
      </x:c>
      <x:c r="R7" s="18" t="str">
        <x:v>CRÍTICO/COND.</x:v>
      </x:c>
      <x:c r="T7" s="14" t="str">
        <x:v>Carga total a 162 kW (días)</x:v>
      </x:c>
      <x:c r="U7" s="15" t="n">
        <x:f>U5/(U6/1000)/24</x:f>
        <x:v>39.5190329218107</x:v>
      </x:c>
    </x:row>
    <x:row r="8">
      <x:c r="A8" s="18" t="str">
        <x:v>SE24/030</x:v>
      </x:c>
      <x:c r="B8" s="18" t="str">
        <x:v>BESS Polaris IV 344</x:v>
      </x:c>
      <x:c r="C8" s="18" t="str">
        <x:v>Polaris Batteries IV, S.L.</x:v>
      </x:c>
      <x:c r="D8" s="18" t="str">
        <x:v>G3</x:v>
      </x:c>
      <x:c r="E8" s="18" t="n">
        <x:v>2</x:v>
      </x:c>
      <x:c r="F8" s="18" t="n">
        <x:v>2.52</x:v>
      </x:c>
      <x:c r="G8" s="18" t="n">
        <x:v>10.03</x:v>
      </x:c>
      <x:c r="H8" s="18" t="str">
        <x:v>Sungrow PowerTitan 2.0</x:v>
      </x:c>
      <x:c r="I8" s="18" t="n">
        <x:v>2</x:v>
      </x:c>
      <x:c r="J8" s="18" t="n">
        <x:v>18</x:v>
      </x:c>
      <x:c r="K8" s="19" t="n">
        <x:f>G8/(J8/1000)/24</x:f>
        <x:v>23.217592592592595</x:v>
      </x:c>
      <x:c r="L8" s="18" t="str">
        <x:v>P11-P39 / 5509136CS4450N0001LW</x:v>
      </x:c>
      <x:c r="M8" s="18" t="str">
        <x:v>Sí</x:v>
      </x:c>
      <x:c r="N8" s="18" t="str">
        <x:v>3413</x:v>
      </x:c>
      <x:c r="O8" s="18" t="n">
        <x:v>1930.74</x:v>
      </x:c>
      <x:c r="P8" s="18" t="str">
        <x:v>CSM, evacuación, accesos, viario, drenaje, alumbrado</x:v>
      </x:c>
      <x:c r="Q8" s="18" t="str">
        <x:v>Demanda 18 kW; error BT 690 V; Scc genérico; RSCIEI 2004; documental/cálculo</x:v>
      </x:c>
      <x:c r="R8" s="18" t="str">
        <x:v>CRÍTICO</x:v>
      </x:c>
      <x:c r="T8" s="14" t="str">
        <x:v>Superficie parcela común (m²)</x:v>
      </x:c>
      <x:c r="U8" s="14" t="n">
        <x:v>3110</x:v>
      </x:c>
    </x:row>
    <x:row r="9">
      <x:c r="A9" s="18" t="str">
        <x:v>SE24/031</x:v>
      </x:c>
      <x:c r="B9" s="18" t="str">
        <x:v>BESS Polaris IX 345</x:v>
      </x:c>
      <x:c r="C9" s="18" t="str">
        <x:v>Polaris Batteries IX, S.L.</x:v>
      </x:c>
      <x:c r="D9" s="18" t="str">
        <x:v>G3</x:v>
      </x:c>
      <x:c r="E9" s="18" t="n">
        <x:v>2</x:v>
      </x:c>
      <x:c r="F9" s="18" t="n">
        <x:v>2.52</x:v>
      </x:c>
      <x:c r="G9" s="18" t="n">
        <x:v>10.03</x:v>
      </x:c>
      <x:c r="H9" s="18" t="str">
        <x:v>Sungrow PowerTitan 2.0</x:v>
      </x:c>
      <x:c r="I9" s="18" t="n">
        <x:v>2</x:v>
      </x:c>
      <x:c r="J9" s="18" t="n">
        <x:v>18</x:v>
      </x:c>
      <x:c r="K9" s="19" t="n">
        <x:f>G9/(J9/1000)/24</x:f>
        <x:v>23.217592592592595</x:v>
      </x:c>
      <x:c r="L9" s="18" t="str">
        <x:v>P11-P39 / 5509136CS4450N0001LW</x:v>
      </x:c>
      <x:c r="M9" s="18" t="str">
        <x:v>Sí</x:v>
      </x:c>
      <x:c r="N9" s="18" t="str">
        <x:v>3414</x:v>
      </x:c>
      <x:c r="O9" s="18" t="n">
        <x:v>1930.74</x:v>
      </x:c>
      <x:c r="P9" s="18" t="str">
        <x:v>CSM, evacuación, accesos, viario, drenaje, alumbrado</x:v>
      </x:c>
      <x:c r="Q9" s="18" t="str">
        <x:v>Demanda 18 kW; error BT 690 V; permiso indica Scc máx. 866 MVA (~25 kA), superior a 16/20 kA proyectados; errores de copia</x:v>
      </x:c>
      <x:c r="R9" s="18" t="str">
        <x:v>CRÍTICO</x:v>
      </x:c>
    </x:row>
    <x:row r="10">
      <x:c r="A10" s="18" t="str">
        <x:v>SE24/032</x:v>
      </x:c>
      <x:c r="B10" s="18" t="str">
        <x:v>BESS Sirius V 346</x:v>
      </x:c>
      <x:c r="C10" s="18" t="str">
        <x:v>Sirius Batteries V, S.L.</x:v>
      </x:c>
      <x:c r="D10" s="18" t="str">
        <x:v>G2</x:v>
      </x:c>
      <x:c r="E10" s="18" t="n">
        <x:v>2</x:v>
      </x:c>
      <x:c r="F10" s="18" t="n">
        <x:v>2.52</x:v>
      </x:c>
      <x:c r="G10" s="18" t="n">
        <x:v>10.03</x:v>
      </x:c>
      <x:c r="H10" s="18" t="str">
        <x:v>Sungrow PowerTitan 2.0</x:v>
      </x:c>
      <x:c r="I10" s="18" t="n">
        <x:v>2</x:v>
      </x:c>
      <x:c r="J10" s="18" t="n">
        <x:v>18</x:v>
      </x:c>
      <x:c r="K10" s="19" t="n">
        <x:f>G10/(J10/1000)/24</x:f>
        <x:v>23.217592592592595</x:v>
      </x:c>
      <x:c r="L10" s="18" t="str">
        <x:v>P11-P39 / 5509136CS4450N0001LW</x:v>
      </x:c>
      <x:c r="M10" s="18" t="str">
        <x:v>Sí</x:v>
      </x:c>
      <x:c r="N10" s="18" t="str">
        <x:v>3415</x:v>
      </x:c>
      <x:c r="O10" s="18" t="n">
        <x:v>1930.74</x:v>
      </x:c>
      <x:c r="P10" s="18" t="str">
        <x:v>CSM, evacuación, accesos, viario, drenaje, alumbrado</x:v>
      </x:c>
      <x:c r="Q10" s="18" t="str">
        <x:v>Demanda 18 kW; error BT 690 V; cable común G2; Scc genérico; RSCIEI 2004</x:v>
      </x:c>
      <x:c r="R10" s="18" t="str">
        <x:v>CRÍTICO</x:v>
      </x:c>
    </x:row>
  </x:sheetData>
  <x:mergeCells>
    <x:mergeCell ref="T1:W1"/>
  </x:mergeCells>
  <x:conditionalFormatting sqref="R2:R10">
    <x:cfRule type="expression" dxfId="0" priority="1">
      <x:formula>LEFT(R2,7)="CRÍTICO"</x:formula>
    </x:cfRule>
    <x:cfRule type="expression" dxfId="1" priority="2">
      <x:formula>R2="ALTO"</x:formula>
    </x:cfRule>
    <x:cfRule type="expression" dxfId="2" priority="3">
      <x:formula>R2="MEDIO"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07339208d344455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20" hidden="0" customWidth="1"/>
    <x:col min="4" max="4" width="62" hidden="0" customWidth="1"/>
    <x:col min="5" max="5" width="20" hidden="0" customWidth="1"/>
    <x:col min="6" max="6" width="55" hidden="0" customWidth="1"/>
    <x:col min="7" max="7" width="55" hidden="0" customWidth="1"/>
    <x:col min="8" max="8" width="46" hidden="0" customWidth="1"/>
  </x:cols>
  <x:sheetData>
    <x:row r="1">
      <x:c r="A1" s="6" t="str">
        <x:v>ID</x:v>
      </x:c>
      <x:c r="B1" s="6" t="str">
        <x:v>Tema</x:v>
      </x:c>
      <x:c r="C1" s="6" t="str">
        <x:v>Ámbito</x:v>
      </x:c>
      <x:c r="D1" s="6" t="str">
        <x:v>Hecho / inconsistencia acreditada</x:v>
      </x:c>
      <x:c r="E1" s="6" t="str">
        <x:v>Calificación</x:v>
      </x:c>
      <x:c r="F1" s="6" t="str">
        <x:v>Consecuencia técnica-jurídica</x:v>
      </x:c>
      <x:c r="G1" s="6" t="str">
        <x:v>Acción recomendada</x:v>
      </x:c>
      <x:c r="H1" s="6" t="str">
        <x:v>Referencia documental</x:v>
      </x:c>
    </x:row>
    <x:row r="2">
      <x:c r="A2" s="18" t="str">
        <x:v>H-01</x:v>
      </x:c>
      <x:c r="B2" s="18" t="str">
        <x:v>Unidad física/funcional</x:v>
      </x:c>
      <x:c r="C2" s="18" t="str">
        <x:v>9 proyectos</x:v>
      </x:c>
      <x:c r="D2" s="18" t="str">
        <x:v>Misma parcela y referencia catastral; anexo común declara 3 agrupaciones, 9 proyectos, evacuación común y múltiples infraestructuras físicamente compartidas.</x:v>
      </x:c>
      <x:c r="E2" s="18" t="str">
        <x:v>HECHO DEMOSTRADO</x:v>
      </x:c>
      <x:c r="F2" s="18" t="str">
        <x:v>Indicador fuerte de unidad física y funcional; exige análisis acumulativo real.</x:v>
      </x:c>
      <x:c r="G2" s="18" t="str">
        <x:v>Evaluación conjunta y trazabilidad de infraestructuras compartidas.</x:v>
      </x:c>
      <x:c r="H2" s="18" t="str">
        <x:v>Anexo común, pp. 1-4; PTA y planos de implantación conjunta.</x:v>
      </x:c>
    </x:row>
    <x:row r="3">
      <x:c r="A3" s="18" t="str">
        <x:v>H-02</x:v>
      </x:c>
      <x:c r="B3" s="18" t="str">
        <x:v>Potencia global</x:v>
      </x:c>
      <x:c r="C3" s="18" t="str">
        <x:v>9 proyectos</x:v>
      </x:c>
      <x:c r="D3" s="18" t="str">
        <x:v>La suma de los nueve expedientes es 33 MW; el informe municipal de compatibilidad identifica la actuación como instalación de almacenamiento de 33 MW.</x:v>
      </x:c>
      <x:c r="E3" s="18" t="str">
        <x:v>HECHO DEMOSTRADO</x:v>
      </x:c>
      <x:c r="F3" s="18" t="str">
        <x:v>Refuerza la lectura de un desarrollo global de 33 MW.</x:v>
      </x:c>
      <x:c r="G3" s="18" t="str">
        <x:v>Aclarar alcance urbanístico y relación entre informe global y expedientes individuales.</x:v>
      </x:c>
      <x:c r="H3" s="18" t="str">
        <x:v>ICU Ayto. Los Realejos, p.1; PTAs SE24/024-032.</x:v>
      </x:c>
    </x:row>
    <x:row r="4">
      <x:c r="A4" s="18" t="str">
        <x:v>H-03</x:v>
      </x:c>
      <x:c r="B4" s="18" t="str">
        <x:v>Acceso en demanda</x:v>
      </x:c>
      <x:c r="C4" s="18" t="str">
        <x:v>9 proyectos</x:v>
      </x:c>
      <x:c r="D4" s="18" t="str">
        <x:v>Cada expediente dispone de 18 kW de importación; los propios proyectos calculan 0,432 MWh/día y califican la recarga desde red como marginal.</x:v>
      </x:c>
      <x:c r="E4" s="18" t="str">
        <x:v>CRÍTICO</x:v>
      </x:c>
      <x:c r="F4" s="18" t="str">
        <x:v>No se acredita una fuente de energía compatible con la operación cíclica de un BESS stand-alone de 4 h.</x:v>
      </x:c>
      <x:c r="G4" s="18" t="str">
        <x:v>Exigir permiso de demanda compatible o justificar otra fuente lícita y técnicamente disponible.</x:v>
      </x:c>
      <x:c r="H4" s="18" t="str">
        <x:v>PTA SE24/024 p.191; SE24/025 p.139; SE24/026 p.137; SE24/027 pp.167-168; SE24/028 pp.168-169; permisos e-distribución.</x:v>
      </x:c>
    </x:row>
    <x:row r="5">
      <x:c r="A5" s="18" t="str">
        <x:v>H-04</x:v>
      </x:c>
      <x:c r="B5" s="18" t="str">
        <x:v>Cableado BT 690 V</x:v>
      </x:c>
      <x:c r="C5" s="18" t="str">
        <x:v>9 proyectos</x:v>
      </x:c>
      <x:c r="D5" s="18" t="str">
        <x:v>El cálculo divide por √3 una segunda vez una corriente trifásica ya calculada como corriente de línea. Capella: 1.506 A se transforma en ~869 A; Polaris/Sirius: 1.054 A en ~609 A.</x:v>
      </x:c>
      <x:c r="E5" s="18" t="str">
        <x:v>CRÍTICO</x:v>
      </x:c>
      <x:c r="F5" s="18" t="str">
        <x:v>La verificación térmica presentada no demuestra la aptitud de los conductores seleccionados.</x:v>
      </x:c>
      <x:c r="G5" s="18" t="str">
        <x:v>Rehacer cálculo y justificar arquitectura real PCS-trafo con datos del fabricante.</x:v>
      </x:c>
      <x:c r="H5" s="18" t="str">
        <x:v>Memorias justificativas, apartado 2.2 de los nueve PTAs.</x:v>
      </x:c>
    </x:row>
    <x:row r="6">
      <x:c r="A6" s="18" t="str">
        <x:v>H-05</x:v>
      </x:c>
      <x:c r="B6" s="18" t="str">
        <x:v>Cable MT individual</x:v>
      </x:c>
      <x:c r="C6" s="18" t="str">
        <x:v>SE24/024</x:v>
      </x:c>
      <x:c r="D6" s="18" t="str">
        <x:v>Para 9,2 MW a 20 kV resulta 265,58 A; el proyecto aplica ku=0,8 y compara 212,46 A con 244,8 A admisibles del 240 mm².</x:v>
      </x:c>
      <x:c r="E6" s="18" t="str">
        <x:v>CRÍTICO</x:v>
      </x:c>
      <x:c r="F6" s="18" t="str">
        <x:v>Sin limitación operativa vinculante por debajo de 9,2 MW, la sección no queda justificada para la potencia autorizada.</x:v>
      </x:c>
      <x:c r="G6" s="18" t="str">
        <x:v>Recalcular con corriente máxima contractual continua o implantar limitación común demostrable.</x:v>
      </x:c>
      <x:c r="H6" s="18" t="str">
        <x:v>PTA SE24/024, pp.174-176.</x:v>
      </x:c>
    </x:row>
    <x:row r="7">
      <x:c r="A7" s="18" t="str">
        <x:v>H-06</x:v>
      </x:c>
      <x:c r="B7" s="18" t="str">
        <x:v>Evacuación común G1</x:v>
      </x:c>
      <x:c r="C7" s="18" t="str">
        <x:v>SE24/024+025</x:v>
      </x:c>
      <x:c r="D7" s="18" t="str">
        <x:v>13,8 MW implican ~398,37 A; se reduce por ku=0,75 a 298,78 A y se compara con 318,24 A del 400 mm².</x:v>
      </x:c>
      <x:c r="E7" s="18" t="str">
        <x:v>CRÍTICO</x:v>
      </x:c>
      <x:c r="F7" s="18" t="str">
        <x:v>La línea común no queda justificada para simultaneidad plena de 13,8 MW con los factores térmicos del propio proyecto.</x:v>
      </x:c>
      <x:c r="G7" s="18" t="str">
        <x:v>Recalcular sin simultaneidad probabilística o acreditar control común fail-safe de exportación.</x:v>
      </x:c>
      <x:c r="H7" s="18" t="str">
        <x:v>PTA SE24/024, memoria justificativa, línea MT agrupación.</x:v>
      </x:c>
    </x:row>
    <x:row r="8">
      <x:c r="A8" s="18" t="str">
        <x:v>H-07</x:v>
      </x:c>
      <x:c r="B8" s="18" t="str">
        <x:v>Evacuación común G2</x:v>
      </x:c>
      <x:c r="C8" s="18" t="str">
        <x:v>SE24/026+027+032</x:v>
      </x:c>
      <x:c r="D8" s="18" t="str">
        <x:v>11,2 MW implican ~323,32 A; se aplica ku=0,75 y se compara con 318,24 A del 400 mm².</x:v>
      </x:c>
      <x:c r="E8" s="18" t="str">
        <x:v>ALTO</x:v>
      </x:c>
      <x:c r="F8" s="18" t="str">
        <x:v>El margen nominal desaparece si se considera la potencia simultánea contractual.</x:v>
      </x:c>
      <x:c r="G8" s="18" t="str">
        <x:v>Recalcular y definir control coordinado de exportación si se pretende factor de simultaneidad.</x:v>
      </x:c>
      <x:c r="H8" s="18" t="str">
        <x:v>PTAs G2, cálculo línea MT de agrupación.</x:v>
      </x:c>
    </x:row>
    <x:row r="9">
      <x:c r="A9" s="18" t="str">
        <x:v>H-08</x:v>
      </x:c>
      <x:c r="B9" s="18" t="str">
        <x:v>Cortocircuito MT</x:v>
      </x:c>
      <x:c r="C9" s="18" t="str">
        <x:v>Especialmente G3</x:v>
      </x:c>
      <x:c r="D9" s="18" t="str">
        <x:v>Los proyectos usan Scc genérica de 250 MVA (~7,2 kA). El permiso de Polaris IX aporta Scc máxima de diseño 866 MVA y mínima 150,67 MVA.</x:v>
      </x:c>
      <x:c r="E9" s="18" t="str">
        <x:v>CRÍTICO</x:v>
      </x:c>
      <x:c r="F9" s="18" t="str">
        <x:v>866 MVA a 20 kV equivale a ~25 kA, por encima de aparamenta de 16/20 kA indicada en diversos documentos.</x:v>
      </x:c>
      <x:c r="G9" s="18" t="str">
        <x:v>Rehacer estudio de cortocircuito y coordinación con los valores oficiales de red.</x:v>
      </x:c>
      <x:c r="H9" s="18" t="str">
        <x:v>Permiso e-distribución incluido en SE24/031; PTAs, cálculos de cortocircuito.</x:v>
      </x:c>
    </x:row>
    <x:row r="10">
      <x:c r="A10" s="18" t="str">
        <x:v>H-09</x:v>
      </x:c>
      <x:c r="B10" s="18" t="str">
        <x:v>RSCIEI</x:v>
      </x:c>
      <x:c r="C10" s="18" t="str">
        <x:v>9 proyectos</x:v>
      </x:c>
      <x:c r="D10" s="18" t="str">
        <x:v>Los proyectos de 2026 siguen citando RD 2267/2004. RD 164/2025 lo sustituyó; no se acredita en la documentación revisada un supuesto transitorio.</x:v>
      </x:c>
      <x:c r="E10" s="18" t="str">
        <x:v>ALTO/COND.</x:v>
      </x:c>
      <x:c r="F10" s="18" t="str">
        <x:v>Si no concurre régimen transitorio, debe aplicarse el RSCIEI 2025. La 'seguridad equivalente' tiene procedimiento específico.</x:v>
      </x:c>
      <x:c r="G10" s="18" t="str">
        <x:v>Acreditar régimen transitorio o adaptar; resolver expresamente solución equivalente por órgano de industria cuando proceda.</x:v>
      </x:c>
      <x:c r="H10" s="18" t="str">
        <x:v>Estudios de seguridad; RD 164/2025, DT 2ª y 3ª.</x:v>
      </x:c>
    </x:row>
    <x:row r="11">
      <x:c r="A11" s="18" t="str">
        <x:v>H-10</x:v>
      </x:c>
      <x:c r="B11" s="18" t="str">
        <x:v>Acceso bomberos</x:v>
      </x:c>
      <x:c r="C11" s="18" t="str">
        <x:v>9 proyectos</x:v>
      </x:c>
      <x:c r="D11" s="18" t="str">
        <x:v>Viario interno real 2,5-3,5 m; el anexo reconoce que no alcanza 3,5 m de forma general y propone intervención desde acceso principal con mangueras.</x:v>
      </x:c>
      <x:c r="E11" s="18" t="str">
        <x:v>ALTO</x:v>
      </x:c>
      <x:c r="F11" s="18" t="str">
        <x:v>La solución se declara pendiente de validación por Bomberos y se apoya en seguridad equivalente.</x:v>
      </x:c>
      <x:c r="G11" s="18" t="str">
        <x:v>Exigir validaciones sectoriales antes de autorización definitiva y compatibilidad con RSCIEI 2025.</x:v>
      </x:c>
      <x:c r="H11" s="18" t="str">
        <x:v>Anexo común, pp.2-4.</x:v>
      </x:c>
    </x:row>
    <x:row r="12">
      <x:c r="A12" s="18" t="str">
        <x:v>H-11</x:v>
      </x:c>
      <x:c r="B12" s="18" t="str">
        <x:v>Ensayo de incendio</x:v>
      </x:c>
      <x:c r="C12" s="18" t="str">
        <x:v>Capella V-VIII</x:v>
      </x:c>
      <x:c r="D12" s="18" t="str">
        <x:v>La justificación de propagación de PowerTitan 3.0 se apoya en ensayo PowerTitan 2.0 y admite que no existe equivalencia estricta modelo a modelo.</x:v>
      </x:c>
      <x:c r="E12" s="18" t="str">
        <x:v>ALTO</x:v>
      </x:c>
      <x:c r="F12" s="18" t="str">
        <x:v>Evidencia de seguridad no específica del equipo proyectado.</x:v>
      </x:c>
      <x:c r="G12" s="18" t="str">
        <x:v>Aportar ensayo/certificación específica PowerTitan 3.0 y análisis de emplazamiento.</x:v>
      </x:c>
      <x:c r="H12" s="18" t="str">
        <x:v>PTA SE24/024, estudio seguridad, pp.273-274.</x:v>
      </x:c>
    </x:row>
    <x:row r="13">
      <x:c r="A13" s="18" t="str">
        <x:v>H-12</x:v>
      </x:c>
      <x:c r="B13" s="18" t="str">
        <x:v>Matriz de riesgos</x:v>
      </x:c>
      <x:c r="C13" s="18" t="str">
        <x:v>Capella / patrón a comprobar</x:v>
      </x:c>
      <x:c r="D13" s="18" t="str">
        <x:v>La propia matriz asigna Baja+Muy grave=Moderado, pero incendio figura Alto; Baja+Grave=Moderado, pero proximidad figura Bajo.</x:v>
      </x:c>
      <x:c r="E13" s="18" t="str">
        <x:v>ALTO</x:v>
      </x:c>
      <x:c r="F13" s="18" t="str">
        <x:v>La evaluación no es reproducible internamente.</x:v>
      </x:c>
      <x:c r="G13" s="18" t="str">
        <x:v>Corregir matriz y reevaluar riesgos residuales.</x:v>
      </x:c>
      <x:c r="H13" s="18" t="str">
        <x:v>PTA SE24/024, pp.267, 270 y 274-275.</x:v>
      </x:c>
    </x:row>
    <x:row r="14">
      <x:c r="A14" s="18" t="str">
        <x:v>H-13</x:v>
      </x:c>
      <x:c r="B14" s="18" t="str">
        <x:v>Riesgo químico</x:v>
      </x:c>
      <x:c r="C14" s="18" t="str">
        <x:v>Capella / patrón a comprobar</x:v>
      </x:c>
      <x:c r="D14" s="18" t="str">
        <x:v>El estudio reconoce posible HF y CO y, como medida preventiva, afirma simultáneamente ausencia de compuestos halógenos.</x:v>
      </x:c>
      <x:c r="E14" s="18" t="str">
        <x:v>ALTO</x:v>
      </x:c>
      <x:c r="F14" s="18" t="str">
        <x:v>Contradicción química que debe resolverse con SDS y composición real de celdas/electrolito.</x:v>
      </x:c>
      <x:c r="G14" s="18" t="str">
        <x:v>Aportar fichas SDS, gases de descomposición y plan de emergencia específico.</x:v>
      </x:c>
      <x:c r="H14" s="18" t="str">
        <x:v>PTA SE24/024, pp.270-271.</x:v>
      </x:c>
    </x:row>
    <x:row r="15">
      <x:c r="A15" s="18" t="str">
        <x:v>H-14</x:v>
      </x:c>
      <x:c r="B15" s="18" t="str">
        <x:v>Campos magnéticos</x:v>
      </x:c>
      <x:c r="C15" s="18" t="str">
        <x:v>SE24/024 y revisar homólogos</x:v>
      </x:c>
      <x:c r="D15" s="18" t="str">
        <x:v>Aplicando literalmente B=μ0I/(2πr) a 1.533 A, los resultados tabulados son ~1.000 veces menores que el valor de un conductor aislado; la compensación parcial no está desarrollada vectorialmente.</x:v>
      </x:c>
      <x:c r="E15" s="18" t="str">
        <x:v>ALTO</x:v>
      </x:c>
      <x:c r="F15" s="18" t="str">
        <x:v>El cálculo presentado no es trazable; no implica por sí solo que la exposición real exceda límites.</x:v>
      </x:c>
      <x:c r="G15" s="18" t="str">
        <x:v>Repetir modelo vectorial con geometría, separación y corrientes reales.</x:v>
      </x:c>
      <x:c r="H15" s="18" t="str">
        <x:v>PTA SE24/024, p.299.</x:v>
      </x:c>
    </x:row>
    <x:row r="16">
      <x:c r="A16" s="18" t="str">
        <x:v>H-15</x:v>
      </x:c>
      <x:c r="B16" s="18" t="str">
        <x:v>Superficies / información pública</x:v>
      </x:c>
      <x:c r="C16" s="18" t="str">
        <x:v>8 BOC + PTAs</x:v>
      </x:c>
      <x:c r="D16" s="18" t="str">
        <x:v>Los ocho anuncios BOC suman 9.937,10 m² de 'vallado', aunque la parcela conjunta es 3.110 m². En Capella V el PTA dice 3.110 m² de área interior, 178,07 m lineales de cerramiento y 155,56 m² de equipos; el BOC usa 155,56 m² como superficie del vallado.</x:v>
      </x:c>
      <x:c r="E16" s="18" t="str">
        <x:v>ALTO</x:v>
      </x:c>
      <x:c r="F16" s="18" t="str">
        <x:v>La información pública contiene magnitudes incompatibles con la documentación técnica y entre expedientes.</x:v>
      </x:c>
      <x:c r="G16" s="18" t="str">
        <x:v>Rectificar las superficies y valorar nueva información pública si la corrección altera de forma material el objeto publicado.</x:v>
      </x:c>
      <x:c r="H16" s="18" t="str">
        <x:v>BOC 3408-3415; PTA SE24/024 pp.39,44; anexo común.</x:v>
      </x:c>
    </x:row>
    <x:row r="17">
      <x:c r="A17" s="18" t="str">
        <x:v>H-16</x:v>
      </x:c>
      <x:c r="B17" s="18" t="str">
        <x:v>RBDA</x:v>
      </x:c>
      <x:c r="C17" s="18" t="str">
        <x:v>SE24/024 y revisar homólogos</x:v>
      </x:c>
      <x:c r="D17" s="18" t="str">
        <x:v>En el mismo RBDA figuran 1.187,4/286,54 m² y, en otra tabla, 1.930,74/1.181,85 m² para afección permanente/temporal.</x:v>
      </x:c>
      <x:c r="E17" s="18" t="str">
        <x:v>ALTO</x:v>
      </x:c>
      <x:c r="F17" s="18" t="str">
        <x:v>Inconsistencia sobre ocupaciones que afecta a la fiabilidad del expediente.</x:v>
      </x:c>
      <x:c r="G17" s="18" t="str">
        <x:v>Unificar RBDA, planos y superficies antes de resolver.</x:v>
      </x:c>
      <x:c r="H17" s="18" t="str">
        <x:v>PTA SE24/024, pp.154 y 156.</x:v>
      </x:c>
    </x:row>
    <x:row r="18">
      <x:c r="A18" s="18" t="str">
        <x:v>H-17</x:v>
      </x:c>
      <x:c r="B18" s="18" t="str">
        <x:v>ICU municipal</x:v>
      </x:c>
      <x:c r="C18" s="18" t="str">
        <x:v>Conjunto</x:v>
      </x:c>
      <x:c r="D18" s="18" t="str">
        <x:v>El informe está dirigido a Capella Batteries VI, identifica como solicitante a Capella Batteries VII y analiza una instalación de 33 MW.</x:v>
      </x:c>
      <x:c r="E18" s="18" t="str">
        <x:v>ALTO</x:v>
      </x:c>
      <x:c r="F18" s="18" t="str">
        <x:v>No queda claro su carácter individual o global ni su aplicabilidad a cada expediente.</x:v>
      </x:c>
      <x:c r="G18" s="18" t="str">
        <x:v>Solicitar aclaración/rectificación municipal y vinculación expresa con los nueve expedientes.</x:v>
      </x:c>
      <x:c r="H18" s="18" t="str">
        <x:v>ICU Ayuntamiento Los Realejos, p.1.</x:v>
      </x:c>
    </x:row>
    <x:row r="19">
      <x:c r="A19" s="18" t="str">
        <x:v>H-18</x:v>
      </x:c>
      <x:c r="B19" s="18" t="str">
        <x:v>Uso común / título jurídico</x:v>
      </x:c>
      <x:c r="C19" s="18" t="str">
        <x:v>9 proyectos</x:v>
      </x:c>
      <x:c r="D19" s="18" t="str">
        <x:v>El anexo declara no identificado un instrumento legal formal para regular el uso compartido de la parcela e infraestructuras.</x:v>
      </x:c>
      <x:c r="E19" s="18" t="str">
        <x:v>ALTO</x:v>
      </x:c>
      <x:c r="F19" s="18" t="str">
        <x:v>Riesgo de gobernanza, mantenimiento, responsabilidades y disponibilidad de activos esenciales.</x:v>
      </x:c>
      <x:c r="G19" s="18" t="str">
        <x:v>Aportar instrumento jurídico de uso, operación, mantenimiento y emergencia.</x:v>
      </x:c>
      <x:c r="H19" s="18" t="str">
        <x:v>Anexo común, pp.2 y 4.</x:v>
      </x:c>
    </x:row>
    <x:row r="20">
      <x:c r="A20" s="18" t="str">
        <x:v>H-19</x:v>
      </x:c>
      <x:c r="B20" s="18" t="str">
        <x:v>SE24/029 información pública</x:v>
      </x:c>
      <x:c r="C20" s="18" t="str">
        <x:v>SE24/029</x:v>
      </x:c>
      <x:c r="D20" s="18" t="str">
        <x:v>Existe anuncio en Sede electrónica de 11/09/2026. En la revisión realizada no se ha localizado su publicación equivalente en BOC.</x:v>
      </x:c>
      <x:c r="E20" s="18" t="str">
        <x:v>ALTO/COND.</x:v>
      </x:c>
      <x:c r="F20" s="18" t="str">
        <x:v>El art. 10 del Decreto 141/2009 exige anuncio en BOC y web oficial para las instalaciones sujetas al trámite.</x:v>
      </x:c>
      <x:c r="G20" s="18" t="str">
        <x:v>Que la Administración certifique fecha y BOC; si no existe, regularizar y reabrir el plazo procedente.</x:v>
      </x:c>
      <x:c r="H20" s="18" t="str">
        <x:v>Sede Gobierno Canarias 11/09/2026; Decreto 141/2009 art.10.</x:v>
      </x:c>
    </x:row>
    <x:row r="21">
      <x:c r="A21" s="18" t="str">
        <x:v>H-20</x:v>
      </x:c>
      <x:c r="B21" s="18" t="str">
        <x:v>SSAA / coherencia documental</x:v>
      </x:c>
      <x:c r="C21" s="18" t="str">
        <x:v>SE24/024</x:v>
      </x:c>
      <x:c r="D21" s="18" t="str">
        <x:v>Memoria y planos/presupuesto usan transformador de 50 kVA, mientras memoria justificativa y resumen técnico usan 63 kVA; además, autonomía crítica aparece como 3 h y ≥4 h.</x:v>
      </x:c>
      <x:c r="E21" s="18" t="str">
        <x:v>MEDIO</x:v>
      </x:c>
      <x:c r="F21" s="18" t="str">
        <x:v>Falta de coherencia entre memoria, cálculos y planos.</x:v>
      </x:c>
      <x:c r="G21" s="18" t="str">
        <x:v>Unificar diseño de SSAA y revisar protecciones/cargas.</x:v>
      </x:c>
      <x:c r="H21" s="18" t="str">
        <x:v>PTA SE24/024 pp.133,137,194-197,232,499,554.</x:v>
      </x:c>
    </x:row>
    <x:row r="22">
      <x:c r="A22" s="18" t="str">
        <x:v>H-21</x:v>
      </x:c>
      <x:c r="B22" s="18" t="str">
        <x:v>Iluminación</x:v>
      </x:c>
      <x:c r="C22" s="18" t="str">
        <x:v>SE24/024 / anexo común</x:v>
      </x:c>
      <x:c r="D22" s="18" t="str">
        <x:v>Cuadro de cargas: 30 luminarias ×100 W=3.000 W. Estudio lumínico: 16 luminarias ×40 W y potencia total 640 W.</x:v>
      </x:c>
      <x:c r="E22" s="18" t="str">
        <x:v>MEDIO</x:v>
      </x:c>
      <x:c r="F22" s="18" t="str">
        <x:v>El diseño eléctrico y el estudio lumínico no describen la misma instalación.</x:v>
      </x:c>
      <x:c r="G22" s="18" t="str">
        <x:v>Unificar luminarias, potencia y cuadro de cargas.</x:v>
      </x:c>
      <x:c r="H22" s="18" t="str">
        <x:v>PTA SE24/024 pp.196-197 y 628-634; anexo común.</x:v>
      </x:c>
    </x:row>
    <x:row r="23">
      <x:c r="A23" s="18" t="str">
        <x:v>H-22</x:v>
      </x:c>
      <x:c r="B23" s="18" t="str">
        <x:v>Pliego técnico</x:v>
      </x:c>
      <x:c r="C23" s="18" t="str">
        <x:v>SE24/024 / patrón</x:v>
      </x:c>
      <x:c r="D23" s="18" t="str">
        <x:v>El pliego contiene referencias propias de instalaciones FV/otras baterías: nivel de electrolito, regulador de carga y potencia &lt;5 kWp.</x:v>
      </x:c>
      <x:c r="E23" s="18" t="str">
        <x:v>MEDIO</x:v>
      </x:c>
      <x:c r="F23" s="18" t="str">
        <x:v>Indicios de reutilización de plantillas ajenas al BESS; reduce fiabilidad contractual.</x:v>
      </x:c>
      <x:c r="G23" s="18" t="str">
        <x:v>Depurar pliego y verificar que requisitos aplican al equipo proyectado.</x:v>
      </x:c>
      <x:c r="H23" s="18" t="str">
        <x:v>PTA SE24/024 pp.373-374.</x:v>
      </x:c>
    </x:row>
  </x:sheetData>
  <x:conditionalFormatting sqref="E2:E23">
    <x:cfRule type="expression" dxfId="3" priority="1">
      <x:formula>LEFT(E2,7)="CRÍTICO"</x:formula>
    </x:cfRule>
    <x:cfRule type="expression" dxfId="4" priority="2">
      <x:formula>LEFT(E2,4)="ALTO"</x:formula>
    </x:cfRule>
    <x:cfRule type="expression" dxfId="5" priority="3">
      <x:formula>E2="MEDIO"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a8c420a55734c8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18" hidden="0" customWidth="1"/>
    <x:col min="5" max="5" width="16" hidden="0" customWidth="1"/>
    <x:col min="6" max="6" width="44" hidden="0" customWidth="1"/>
  </x:cols>
  <x:sheetData>
    <x:row r="1">
      <x:c r="A1" s="6" t="str">
        <x:v>Comprobación</x:v>
      </x:c>
      <x:c r="B1" s="6" t="str">
        <x:v>Dato 1</x:v>
      </x:c>
      <x:c r="C1" s="6" t="str">
        <x:v>Dato 2</x:v>
      </x:c>
      <x:c r="D1" s="6" t="str">
        <x:v>Resultado</x:v>
      </x:c>
      <x:c r="E1" s="6" t="str">
        <x:v>Unidad</x:v>
      </x:c>
      <x:c r="F1" s="6" t="str">
        <x:v>Lectura</x:v>
      </x:c>
    </x:row>
    <x:row r="2">
      <x:c r="A2" s="14" t="str">
        <x:v>Carga Capella V</x:v>
      </x:c>
      <x:c r="B2" s="14" t="n">
        <x:v>41.4</x:v>
      </x:c>
      <x:c r="C2" s="14" t="n">
        <x:v>18</x:v>
      </x:c>
      <x:c r="D2" s="15" t="n">
        <x:f>B2/(C2/1000)/24</x:f>
        <x:v>95.83333333333333</x:v>
      </x:c>
      <x:c r="E2" s="14" t="str">
        <x:v>días</x:v>
      </x:c>
      <x:c r="F2" s="14" t="str">
        <x:v>Capacidad / 18 kW / 24 h</x:v>
      </x:c>
    </x:row>
    <x:row r="3">
      <x:c r="A3" s="14" t="str">
        <x:v>Carga Capella VI-VIII</x:v>
      </x:c>
      <x:c r="B3" s="14" t="n">
        <x:v>20.7</x:v>
      </x:c>
      <x:c r="C3" s="14" t="n">
        <x:v>18</x:v>
      </x:c>
      <x:c r="D3" s="15" t="n">
        <x:f>B3/(C3/1000)/24</x:f>
        <x:v>47.916666666666664</x:v>
      </x:c>
      <x:c r="E3" s="14" t="str">
        <x:v>días</x:v>
      </x:c>
      <x:c r="F3" s="14" t="str">
        <x:v>Capacidad / 18 kW / 24 h</x:v>
      </x:c>
    </x:row>
    <x:row r="4">
      <x:c r="A4" s="14" t="str">
        <x:v>Carga Polaris/Sirius</x:v>
      </x:c>
      <x:c r="B4" s="14" t="n">
        <x:v>10.03</x:v>
      </x:c>
      <x:c r="C4" s="14" t="n">
        <x:v>18</x:v>
      </x:c>
      <x:c r="D4" s="15" t="n">
        <x:f>B4/(C4/1000)/24</x:f>
        <x:v>23.217592592592595</x:v>
      </x:c>
      <x:c r="E4" s="14" t="str">
        <x:v>días</x:v>
      </x:c>
      <x:c r="F4" s="14" t="str">
        <x:v>Capacidad / 18 kW / 24 h</x:v>
      </x:c>
    </x:row>
    <x:row r="5">
      <x:c r="A5" s="14" t="str">
        <x:v>Carga conjunto</x:v>
      </x:c>
      <x:c r="B5" s="14" t="n">
        <x:v>153.65</x:v>
      </x:c>
      <x:c r="C5" s="14" t="n">
        <x:v>162</x:v>
      </x:c>
      <x:c r="D5" s="15" t="n">
        <x:f>B5/(C5/1000)/24</x:f>
        <x:v>39.5190329218107</x:v>
      </x:c>
      <x:c r="E5" s="14" t="str">
        <x:v>días</x:v>
      </x:c>
      <x:c r="F5" s="14" t="str">
        <x:v>153,65 MWh / 162 kW / 24 h</x:v>
      </x:c>
    </x:row>
    <x:row r="6">
      <x:c r="A6" s="14" t="str">
        <x:v>Icc con Scc=866 MVA</x:v>
      </x:c>
      <x:c r="B6" s="14" t="n">
        <x:v>866</x:v>
      </x:c>
      <x:c r="C6" s="14" t="n">
        <x:v>20</x:v>
      </x:c>
      <x:c r="D6" s="30" t="n">
        <x:f>B6/(SQRT(3)*C6)</x:f>
        <x:v>24.999266655910798</x:v>
      </x:c>
      <x:c r="E6" s="14" t="str">
        <x:v>kA</x:v>
      </x:c>
      <x:c r="F6" s="14" t="str">
        <x:v>Scc /(√3·V)</x:v>
      </x:c>
    </x:row>
    <x:row r="7">
      <x:c r="A7" s="14" t="str">
        <x:v>G1 corriente nominal</x:v>
      </x:c>
      <x:c r="B7" s="14" t="n">
        <x:v>13.8</x:v>
      </x:c>
      <x:c r="C7" s="14" t="n">
        <x:v>20</x:v>
      </x:c>
      <x:c r="D7" s="30" t="n">
        <x:f>B7*1000/(SQRT(3)*C7)</x:f>
        <x:v>398.3716857408418</x:v>
      </x:c>
      <x:c r="E7" s="14" t="str">
        <x:v>A</x:v>
      </x:c>
      <x:c r="F7" s="14" t="str">
        <x:v>P /(√3·V)</x:v>
      </x:c>
    </x:row>
    <x:row r="8">
      <x:c r="A8" s="14" t="str">
        <x:v>G2 corriente nominal</x:v>
      </x:c>
      <x:c r="B8" s="14" t="n">
        <x:v>11.2</x:v>
      </x:c>
      <x:c r="C8" s="14" t="n">
        <x:v>20</x:v>
      </x:c>
      <x:c r="D8" s="30" t="n">
        <x:f>B8*1000/(SQRT(3)*C8)</x:f>
        <x:v>323.3161507461905</x:v>
      </x:c>
      <x:c r="E8" s="14" t="str">
        <x:v>A</x:v>
      </x:c>
      <x:c r="F8" s="14" t="str">
        <x:v>P /(√3·V)</x:v>
      </x:c>
    </x:row>
    <x:row r="9">
      <x:c r="A9" s="14" t="str">
        <x:v>G3 corriente nominal</x:v>
      </x:c>
      <x:c r="B9" s="14" t="n">
        <x:v>8</x:v>
      </x:c>
      <x:c r="C9" s="14" t="n">
        <x:v>20</x:v>
      </x:c>
      <x:c r="D9" s="30" t="n">
        <x:f>B9*1000/(SQRT(3)*C9)</x:f>
        <x:v>230.94010767585033</x:v>
      </x:c>
      <x:c r="E9" s="14" t="str">
        <x:v>A</x:v>
      </x:c>
      <x:c r="F9" s="14" t="str">
        <x:v>P /(√3·V)</x:v>
      </x:c>
    </x:row>
    <x:row r="10">
      <x:c r="A10" s="14" t="str">
        <x:v>Suma superficies BOC</x:v>
      </x:c>
      <x:c r="B10" s="14" t="n">
        <x:v>9937.1</x:v>
      </x:c>
      <x:c r="C10" s="14" t="n">
        <x:v>3110</x:v>
      </x:c>
      <x:c r="D10" s="30" t="n">
        <x:f>B10/C10</x:f>
        <x:v>3.1952090032154343</x:v>
      </x:c>
      <x:c r="E10" s="14" t="str">
        <x:v>veces parcela</x:v>
      </x:c>
      <x:c r="F10" s="14" t="str">
        <x:v>9.937,10 / 3.110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40" hidden="0" customWidth="1"/>
    <x:col min="3" max="3" width="76" hidden="0" customWidth="1"/>
  </x:cols>
  <x:sheetData>
    <x:row r="1">
      <x:c r="A1" s="5" t="str">
        <x:v>Fuente</x:v>
      </x:c>
      <x:c r="B1" s="5" t="str">
        <x:v>Uso</x:v>
      </x:c>
      <x:c r="C1" s="5" t="str">
        <x:v>URL / referencia</x:v>
      </x:c>
    </x:row>
    <x:row r="2">
      <x:c r="A2" s="14" t="str">
        <x:v>Ley 21/2013, evaluación ambiental</x:v>
      </x:c>
      <x:c r="B2" s="14" t="str">
        <x:v>EIA simplificada, art.45, anexo III</x:v>
      </x:c>
      <x:c r="C2" s="14" t="str">
        <x:v>https://www.boe.es/buscar/act.php?id=BOE-A-2013-12913</x:v>
      </x:c>
    </x:row>
    <x:row r="3">
      <x:c r="A3" s="14" t="str">
        <x:v>RD 445/2023</x:v>
      </x:c>
      <x:c r="B3" s="14" t="str">
        <x:v>Incluye almacenamiento stand-alone en anexo II</x:v>
      </x:c>
      <x:c r="C3" s="14" t="str">
        <x:v>https://www.boe.es/buscar/doc.php?id=BOE-A-2023-14047</x:v>
      </x:c>
    </x:row>
    <x:row r="4">
      <x:c r="A4" s="14" t="str">
        <x:v>RD 164/2025 RSCIEI</x:v>
      </x:c>
      <x:c r="B4" s="14" t="str">
        <x:v>PCI industrial vigente y régimen transitorio</x:v>
      </x:c>
      <x:c r="C4" s="14" t="str">
        <x:v>https://www.boe.es/diario_boe/txt.php?id=BOE-A-2025-7190</x:v>
      </x:c>
    </x:row>
    <x:row r="5">
      <x:c r="A5" s="14" t="str">
        <x:v>RD 1183/2020 consolidado</x:v>
      </x:c>
      <x:c r="B5" s="14" t="str">
        <x:v>Capacidad de acceso generación/demanda</x:v>
      </x:c>
      <x:c r="C5" s="14" t="str">
        <x:v>https://boe.es/buscar/act.php?id=BOE-A-2020-17278</x:v>
      </x:c>
    </x:row>
    <x:row r="6">
      <x:c r="A6" s="14" t="str">
        <x:v>Decreto 141/2009 Canarias</x:v>
      </x:c>
      <x:c r="B6" s="14" t="str">
        <x:v>Información pública, art.10</x:v>
      </x:c>
      <x:c r="C6" s="14" t="str">
        <x:v>https://www.gobiernodecanarias.org/boc/2009/230/003.html</x:v>
      </x:c>
    </x:row>
    <x:row r="7">
      <x:c r="A7" s="14" t="str">
        <x:v>Sede Gobierno Canarias SE24/029</x:v>
      </x:c>
      <x:c r="B7" s="14" t="str">
        <x:v>Anuncio Polaris III, 11/09/2026</x:v>
      </x:c>
      <x:c r="C7" s="14" t="str">
        <x:v>https://sede.gobiernodecanarias.org/sede/anuncios/f9181a54-6e52-48b8-8ac3-63e5740cdf37</x:v>
      </x:c>
    </x:row>
    <x:row r="8">
      <x:c r="A8" s="14" t="str">
        <x:v>Documentación del expediente</x:v>
      </x:c>
      <x:c r="B8" s="14" t="str">
        <x:v>PTA SE24/024 a SE24/032, ICU y anexos comunes</x:v>
      </x:c>
      <x:c r="C8" s="14" t="str">
        <x:v>Archivos aportados por el interesado en esta conversación</x:v>
      </x:c>
    </x:row>
  </x:sheetData>
  <x:pageMargins left="0.7" right="0.7" top="0.75" bottom="0.75" header="0.3" footer="0.3"/>
</x:worksheet>
</file>